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85" yWindow="270" windowWidth="10095" windowHeight="7530" firstSheet="1" activeTab="1"/>
  </bookViews>
  <sheets>
    <sheet name="Diagram1" sheetId="4" r:id="rId1"/>
    <sheet name="Ark1" sheetId="1" r:id="rId2"/>
    <sheet name="Ark2" sheetId="2" r:id="rId3"/>
    <sheet name="Ark3" sheetId="3" r:id="rId4"/>
  </sheets>
  <definedNames>
    <definedName name="_xlnm.Print_Area" localSheetId="1">'Ark1'!$A$1:$P$48</definedName>
  </definedNames>
  <calcPr calcId="145621"/>
</workbook>
</file>

<file path=xl/calcChain.xml><?xml version="1.0" encoding="utf-8"?>
<calcChain xmlns="http://schemas.openxmlformats.org/spreadsheetml/2006/main">
  <c r="N13" i="2" l="1"/>
  <c r="N14" i="2"/>
  <c r="N15" i="2"/>
  <c r="N16" i="2"/>
  <c r="F5" i="1"/>
  <c r="M5" i="1" s="1"/>
  <c r="K5" i="1" s="1"/>
  <c r="F6" i="1"/>
  <c r="M6" i="1" s="1"/>
  <c r="K6" i="1" s="1"/>
  <c r="F8" i="1"/>
  <c r="M8" i="1" s="1"/>
  <c r="K8" i="1" s="1"/>
  <c r="F10" i="1"/>
  <c r="M10" i="1" s="1"/>
  <c r="L10" i="1" s="1"/>
  <c r="M14" i="1"/>
  <c r="O14" i="1"/>
  <c r="M15" i="1"/>
  <c r="N15" i="1" s="1"/>
  <c r="P15" i="1" s="1"/>
  <c r="C45" i="1" s="1"/>
  <c r="O15" i="1"/>
  <c r="M16" i="1"/>
  <c r="O16" i="1"/>
  <c r="M17" i="1"/>
  <c r="N17" i="1" s="1"/>
  <c r="P17" i="1" s="1"/>
  <c r="C47" i="1" s="1"/>
  <c r="O17" i="1"/>
  <c r="B18" i="1"/>
  <c r="C18" i="1"/>
  <c r="E18" i="1"/>
  <c r="G18" i="1"/>
  <c r="I18" i="1"/>
  <c r="K18" i="1"/>
  <c r="M18" i="1"/>
  <c r="M21" i="1"/>
  <c r="O21" i="1"/>
  <c r="M22" i="1"/>
  <c r="D45" i="1" s="1"/>
  <c r="O22" i="1"/>
  <c r="M23" i="1"/>
  <c r="O23" i="1"/>
  <c r="M24" i="1"/>
  <c r="N24" i="1" s="1"/>
  <c r="O24" i="1"/>
  <c r="B25" i="1"/>
  <c r="C25" i="1"/>
  <c r="D25" i="1"/>
  <c r="E25" i="1"/>
  <c r="F25" i="1"/>
  <c r="G25" i="1"/>
  <c r="H25" i="1"/>
  <c r="I25" i="1"/>
  <c r="J25" i="1"/>
  <c r="K25" i="1"/>
  <c r="L25" i="1"/>
  <c r="M29" i="1"/>
  <c r="O29" i="1"/>
  <c r="M30" i="1"/>
  <c r="O30" i="1"/>
  <c r="M31" i="1"/>
  <c r="O31" i="1"/>
  <c r="M32" i="1"/>
  <c r="N32" i="1" s="1"/>
  <c r="O32" i="1"/>
  <c r="B33" i="1"/>
  <c r="C33" i="1"/>
  <c r="D33" i="1"/>
  <c r="E33" i="1"/>
  <c r="F33" i="1"/>
  <c r="G33" i="1"/>
  <c r="H33" i="1"/>
  <c r="I33" i="1"/>
  <c r="J33" i="1"/>
  <c r="K33" i="1"/>
  <c r="L33" i="1"/>
  <c r="M36" i="1"/>
  <c r="H44" i="1" s="1"/>
  <c r="O36" i="1"/>
  <c r="M37" i="1"/>
  <c r="O37" i="1"/>
  <c r="M38" i="1"/>
  <c r="H46" i="1" s="1"/>
  <c r="O38" i="1"/>
  <c r="M39" i="1"/>
  <c r="N39" i="1" s="1"/>
  <c r="O39" i="1"/>
  <c r="B40" i="1"/>
  <c r="C40" i="1"/>
  <c r="D40" i="1"/>
  <c r="E40" i="1"/>
  <c r="F40" i="1"/>
  <c r="G40" i="1"/>
  <c r="H40" i="1"/>
  <c r="I40" i="1"/>
  <c r="J40" i="1"/>
  <c r="K40" i="1"/>
  <c r="L40" i="1"/>
  <c r="B44" i="1"/>
  <c r="B45" i="1"/>
  <c r="F45" i="1"/>
  <c r="H45" i="1"/>
  <c r="B47" i="1"/>
  <c r="F47" i="1"/>
  <c r="P39" i="1" l="1"/>
  <c r="I47" i="1" s="1"/>
  <c r="N38" i="1"/>
  <c r="P38" i="1" s="1"/>
  <c r="I46" i="1" s="1"/>
  <c r="N37" i="1"/>
  <c r="P37" i="1" s="1"/>
  <c r="I45" i="1" s="1"/>
  <c r="H47" i="1"/>
  <c r="H48" i="1" s="1"/>
  <c r="M40" i="1"/>
  <c r="N16" i="1"/>
  <c r="P16" i="1" s="1"/>
  <c r="C46" i="1" s="1"/>
  <c r="N14" i="1"/>
  <c r="N36" i="1"/>
  <c r="P36" i="1" s="1"/>
  <c r="I44" i="1" s="1"/>
  <c r="N31" i="1"/>
  <c r="N29" i="1"/>
  <c r="B46" i="1"/>
  <c r="B48" i="1" s="1"/>
  <c r="M9" i="1"/>
  <c r="M7" i="1"/>
  <c r="N30" i="1"/>
  <c r="P30" i="1" s="1"/>
  <c r="G45" i="1" s="1"/>
  <c r="F46" i="1"/>
  <c r="N23" i="1"/>
  <c r="N21" i="1"/>
  <c r="P14" i="1"/>
  <c r="C44" i="1" s="1"/>
  <c r="C48" i="1" s="1"/>
  <c r="P32" i="1"/>
  <c r="G47" i="1" s="1"/>
  <c r="P31" i="1"/>
  <c r="G46" i="1" s="1"/>
  <c r="P29" i="1"/>
  <c r="G44" i="1" s="1"/>
  <c r="J45" i="1"/>
  <c r="F44" i="1"/>
  <c r="F48" i="1" s="1"/>
  <c r="M33" i="1"/>
  <c r="D46" i="1"/>
  <c r="J46" i="1" s="1"/>
  <c r="N22" i="1"/>
  <c r="P22" i="1" s="1"/>
  <c r="E45" i="1" s="1"/>
  <c r="P21" i="1"/>
  <c r="E44" i="1" s="1"/>
  <c r="O25" i="1"/>
  <c r="P24" i="1"/>
  <c r="E47" i="1" s="1"/>
  <c r="D47" i="1"/>
  <c r="J47" i="1" s="1"/>
  <c r="P23" i="1"/>
  <c r="E46" i="1" s="1"/>
  <c r="M25" i="1"/>
  <c r="D44" i="1"/>
  <c r="O18" i="1"/>
  <c r="I48" i="1" l="1"/>
  <c r="K46" i="1"/>
  <c r="K45" i="1"/>
  <c r="K47" i="1"/>
  <c r="G48" i="1"/>
  <c r="K44" i="1"/>
  <c r="E48" i="1"/>
  <c r="J44" i="1"/>
  <c r="J48" i="1" s="1"/>
  <c r="D48" i="1"/>
  <c r="K48" i="1" l="1"/>
</calcChain>
</file>

<file path=xl/sharedStrings.xml><?xml version="1.0" encoding="utf-8"?>
<sst xmlns="http://schemas.openxmlformats.org/spreadsheetml/2006/main" count="184" uniqueCount="48">
  <si>
    <t>Bygdakampen 2016</t>
  </si>
  <si>
    <t>DP: Deltakerpoeng</t>
  </si>
  <si>
    <t>PP: Prestasjonspoeng</t>
  </si>
  <si>
    <t>Deltakertall 2013-2015</t>
  </si>
  <si>
    <t>Gj.snitt</t>
  </si>
  <si>
    <t xml:space="preserve">Deltakertall </t>
  </si>
  <si>
    <t>2 beste</t>
  </si>
  <si>
    <t>Faktor:</t>
  </si>
  <si>
    <t>kan maks være 2,5</t>
  </si>
  <si>
    <t>Nansen</t>
  </si>
  <si>
    <t>Os</t>
  </si>
  <si>
    <t>Tolga</t>
  </si>
  <si>
    <t>Tolga+Vingelen</t>
  </si>
  <si>
    <t>Tolga+Vi</t>
  </si>
  <si>
    <t>Vingelen</t>
  </si>
  <si>
    <t>Røros</t>
  </si>
  <si>
    <t>Bygdakamp 1</t>
  </si>
  <si>
    <t>N-åpen</t>
  </si>
  <si>
    <t>10 - 14 år</t>
  </si>
  <si>
    <t>3 km</t>
  </si>
  <si>
    <t>4 lett km</t>
  </si>
  <si>
    <t>4 km</t>
  </si>
  <si>
    <t>6 km</t>
  </si>
  <si>
    <t>Sum</t>
  </si>
  <si>
    <t>Ant</t>
  </si>
  <si>
    <t>PP</t>
  </si>
  <si>
    <t>Antall</t>
  </si>
  <si>
    <t>DP</t>
  </si>
  <si>
    <t>Poeng</t>
  </si>
  <si>
    <t>Bygdakamp 2</t>
  </si>
  <si>
    <t>Kontrollsum</t>
  </si>
  <si>
    <t>Bygdakamp 3</t>
  </si>
  <si>
    <t>Bygdakamp 4</t>
  </si>
  <si>
    <t>P</t>
  </si>
  <si>
    <t>Sammenlagt 14</t>
  </si>
  <si>
    <t>1. løp</t>
  </si>
  <si>
    <t>2. løp</t>
  </si>
  <si>
    <t>3. løp</t>
  </si>
  <si>
    <t>4. løp</t>
  </si>
  <si>
    <t>Totalt</t>
  </si>
  <si>
    <t>delt</t>
  </si>
  <si>
    <t>sum</t>
  </si>
  <si>
    <t>Bygdakampen 2009</t>
  </si>
  <si>
    <t>Startbonus</t>
  </si>
  <si>
    <t>Arrangør: Tolga</t>
  </si>
  <si>
    <t>10-14'</t>
  </si>
  <si>
    <t>2 km</t>
  </si>
  <si>
    <t>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</si>
</sst>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2" fillId="0" borderId="2" xfId="0" applyFont="1" applyBorder="1"/>
    <xf numFmtId="0" fontId="2" fillId="0" borderId="0" xfId="0" applyFont="1" applyFill="1" applyBorder="1"/>
    <xf numFmtId="0" fontId="2" fillId="0" borderId="3" xfId="0" applyFont="1" applyBorder="1"/>
    <xf numFmtId="164" fontId="2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3" xfId="0" applyFont="1" applyBorder="1"/>
    <xf numFmtId="164" fontId="6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8" xfId="0" applyNumberFormat="1" applyFont="1" applyBorder="1"/>
    <xf numFmtId="0" fontId="4" fillId="0" borderId="0" xfId="0" applyFont="1"/>
    <xf numFmtId="164" fontId="2" fillId="0" borderId="0" xfId="0" applyNumberFormat="1" applyFont="1"/>
    <xf numFmtId="0" fontId="1" fillId="0" borderId="0" xfId="0" applyFont="1" applyFill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4" xfId="0" applyFont="1" applyFill="1" applyBorder="1"/>
    <xf numFmtId="0" fontId="2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/>
    <xf numFmtId="0" fontId="0" fillId="0" borderId="14" xfId="0" applyBorder="1"/>
    <xf numFmtId="164" fontId="2" fillId="3" borderId="14" xfId="0" applyNumberFormat="1" applyFont="1" applyFill="1" applyBorder="1"/>
    <xf numFmtId="1" fontId="4" fillId="0" borderId="14" xfId="0" applyNumberFormat="1" applyFont="1" applyBorder="1"/>
    <xf numFmtId="0" fontId="2" fillId="0" borderId="14" xfId="0" applyFont="1" applyBorder="1"/>
    <xf numFmtId="0" fontId="0" fillId="0" borderId="14" xfId="0" applyFont="1" applyFill="1" applyBorder="1"/>
    <xf numFmtId="2" fontId="0" fillId="0" borderId="0" xfId="0" applyNumberFormat="1"/>
    <xf numFmtId="0" fontId="2" fillId="0" borderId="16" xfId="0" applyFont="1" applyBorder="1"/>
    <xf numFmtId="0" fontId="2" fillId="0" borderId="17" xfId="0" applyFont="1" applyBorder="1"/>
    <xf numFmtId="164" fontId="2" fillId="3" borderId="8" xfId="0" applyNumberFormat="1" applyFont="1" applyFill="1" applyBorder="1"/>
    <xf numFmtId="164" fontId="2" fillId="3" borderId="18" xfId="0" applyNumberFormat="1" applyFont="1" applyFill="1" applyBorder="1"/>
    <xf numFmtId="0" fontId="2" fillId="0" borderId="19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164" fontId="2" fillId="3" borderId="25" xfId="0" applyNumberFormat="1" applyFont="1" applyFill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3" xfId="0" applyFont="1" applyFill="1" applyBorder="1" applyAlignment="1">
      <alignment horizontal="center"/>
    </xf>
    <xf numFmtId="164" fontId="2" fillId="4" borderId="33" xfId="0" applyNumberFormat="1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36" xfId="0" applyFont="1" applyFill="1" applyBorder="1"/>
    <xf numFmtId="0" fontId="2" fillId="4" borderId="37" xfId="0" applyFont="1" applyFill="1" applyBorder="1"/>
    <xf numFmtId="0" fontId="2" fillId="4" borderId="38" xfId="0" applyFont="1" applyFill="1" applyBorder="1"/>
    <xf numFmtId="0" fontId="2" fillId="4" borderId="39" xfId="0" applyFont="1" applyFill="1" applyBorder="1"/>
    <xf numFmtId="0" fontId="2" fillId="4" borderId="40" xfId="0" applyFont="1" applyFill="1" applyBorder="1"/>
    <xf numFmtId="0" fontId="2" fillId="4" borderId="41" xfId="0" applyFont="1" applyFill="1" applyBorder="1"/>
    <xf numFmtId="0" fontId="2" fillId="4" borderId="37" xfId="0" applyFont="1" applyFill="1" applyBorder="1" applyAlignment="1">
      <alignment horizontal="center"/>
    </xf>
    <xf numFmtId="164" fontId="2" fillId="4" borderId="41" xfId="0" applyNumberFormat="1" applyFont="1" applyFill="1" applyBorder="1"/>
    <xf numFmtId="0" fontId="2" fillId="0" borderId="42" xfId="0" applyFont="1" applyBorder="1" applyAlignment="1">
      <alignment horizontal="center"/>
    </xf>
    <xf numFmtId="164" fontId="2" fillId="4" borderId="35" xfId="0" applyNumberFormat="1" applyFont="1" applyFill="1" applyBorder="1"/>
    <xf numFmtId="0" fontId="2" fillId="0" borderId="43" xfId="0" applyFont="1" applyFill="1" applyBorder="1"/>
    <xf numFmtId="1" fontId="2" fillId="2" borderId="43" xfId="0" applyNumberFormat="1" applyFont="1" applyFill="1" applyBorder="1"/>
    <xf numFmtId="0" fontId="2" fillId="2" borderId="43" xfId="0" applyFont="1" applyFill="1" applyBorder="1"/>
    <xf numFmtId="164" fontId="2" fillId="3" borderId="17" xfId="0" applyNumberFormat="1" applyFont="1" applyFill="1" applyBorder="1"/>
    <xf numFmtId="1" fontId="2" fillId="2" borderId="17" xfId="0" applyNumberFormat="1" applyFont="1" applyFill="1" applyBorder="1"/>
    <xf numFmtId="0" fontId="2" fillId="0" borderId="44" xfId="0" applyFont="1" applyBorder="1"/>
    <xf numFmtId="164" fontId="2" fillId="3" borderId="45" xfId="0" applyNumberFormat="1" applyFont="1" applyFill="1" applyBorder="1"/>
    <xf numFmtId="164" fontId="2" fillId="3" borderId="44" xfId="0" applyNumberFormat="1" applyFont="1" applyFill="1" applyBorder="1"/>
    <xf numFmtId="1" fontId="2" fillId="2" borderId="44" xfId="0" applyNumberFormat="1" applyFont="1" applyFill="1" applyBorder="1"/>
    <xf numFmtId="164" fontId="2" fillId="3" borderId="43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4" borderId="2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/>
    <xf numFmtId="0" fontId="8" fillId="0" borderId="0" xfId="0" applyFont="1"/>
    <xf numFmtId="0" fontId="2" fillId="2" borderId="2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2" borderId="24" xfId="0" applyFont="1" applyFill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21" xfId="0" applyFont="1" applyBorder="1"/>
    <xf numFmtId="0" fontId="9" fillId="0" borderId="33" xfId="0" applyFont="1" applyFill="1" applyBorder="1"/>
    <xf numFmtId="2" fontId="2" fillId="0" borderId="1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47" xfId="0" applyFont="1" applyBorder="1"/>
    <xf numFmtId="0" fontId="2" fillId="4" borderId="48" xfId="0" applyFont="1" applyFill="1" applyBorder="1"/>
    <xf numFmtId="0" fontId="4" fillId="0" borderId="14" xfId="0" applyFont="1" applyFill="1" applyBorder="1"/>
    <xf numFmtId="2" fontId="4" fillId="0" borderId="0" xfId="0" applyNumberFormat="1" applyFo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0" xfId="0" applyFont="1" applyBorder="1"/>
    <xf numFmtId="0" fontId="4" fillId="0" borderId="17" xfId="0" applyFont="1" applyBorder="1"/>
    <xf numFmtId="0" fontId="4" fillId="2" borderId="44" xfId="0" applyFont="1" applyFill="1" applyBorder="1"/>
    <xf numFmtId="0" fontId="4" fillId="2" borderId="46" xfId="0" applyFont="1" applyFill="1" applyBorder="1"/>
    <xf numFmtId="0" fontId="4" fillId="2" borderId="14" xfId="0" applyFont="1" applyFill="1" applyBorder="1"/>
    <xf numFmtId="0" fontId="4" fillId="2" borderId="2" xfId="0" applyFont="1" applyFill="1" applyBorder="1"/>
    <xf numFmtId="0" fontId="4" fillId="2" borderId="17" xfId="0" applyFont="1" applyFill="1" applyBorder="1"/>
    <xf numFmtId="0" fontId="4" fillId="2" borderId="7" xfId="0" applyFont="1" applyFill="1" applyBorder="1"/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'Ark1'!$B$30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'Ark1'!$C$29:$L$29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'Ark1'!$C$30:$L$30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E-4D2B-A182-AAB0B0D7CE66}"/>
            </c:ext>
          </c:extLst>
        </c:ser>
        <c:ser>
          <c:idx val="1"/>
          <c:order val="1"/>
          <c:tx>
            <c:strRef>
              <c:f>'Ark1'!$B$31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cat>
            <c:numRef>
              <c:f>'Ark1'!$C$29:$L$29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'Ark1'!$C$31:$L$31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0E-4D2B-A182-AAB0B0D7CE66}"/>
            </c:ext>
          </c:extLst>
        </c:ser>
        <c:ser>
          <c:idx val="2"/>
          <c:order val="2"/>
          <c:tx>
            <c:strRef>
              <c:f>'Ark1'!$B$32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'Ark1'!$C$29:$L$29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'Ark1'!$C$32:$L$32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0E-4D2B-A182-AAB0B0D7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76640"/>
        <c:axId val="56586624"/>
      </c:barChart>
      <c:catAx>
        <c:axId val="565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586624"/>
        <c:crosses val="autoZero"/>
        <c:auto val="1"/>
        <c:lblAlgn val="ctr"/>
        <c:lblOffset val="100"/>
        <c:noMultiLvlLbl val="0"/>
      </c:catAx>
      <c:valAx>
        <c:axId val="565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76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962650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115" zoomScaleNormal="115" workbookViewId="0">
      <selection activeCell="P7" sqref="P7"/>
    </sheetView>
  </sheetViews>
  <sheetFormatPr baseColWidth="10" defaultColWidth="9.140625" defaultRowHeight="12.75" x14ac:dyDescent="0.2"/>
  <cols>
    <col min="1" max="1" width="14.140625" style="25" customWidth="1"/>
    <col min="2" max="2" width="8.28515625" bestFit="1" customWidth="1"/>
    <col min="3" max="3" width="6.7109375" bestFit="1" customWidth="1"/>
    <col min="4" max="4" width="5" bestFit="1" customWidth="1"/>
    <col min="5" max="5" width="5.140625" customWidth="1"/>
    <col min="6" max="6" width="6.28515625" customWidth="1"/>
    <col min="7" max="7" width="5.42578125" customWidth="1"/>
    <col min="8" max="8" width="4.28515625" customWidth="1"/>
    <col min="9" max="9" width="5.42578125" customWidth="1"/>
    <col min="10" max="10" width="4.42578125" customWidth="1"/>
    <col min="11" max="11" width="5.42578125" bestFit="1" customWidth="1"/>
    <col min="12" max="12" width="4" customWidth="1"/>
    <col min="13" max="13" width="6.42578125" customWidth="1"/>
    <col min="14" max="14" width="6.42578125" style="33" customWidth="1"/>
    <col min="15" max="15" width="3.42578125" customWidth="1"/>
    <col min="16" max="16" width="6.85546875" customWidth="1"/>
    <col min="17" max="17" width="7.140625" style="4" customWidth="1"/>
    <col min="18" max="256" width="11.42578125" customWidth="1"/>
  </cols>
  <sheetData>
    <row r="1" spans="1:17" s="95" customFormat="1" ht="18" x14ac:dyDescent="0.25">
      <c r="A1" s="95" t="s">
        <v>0</v>
      </c>
      <c r="D1" s="1" t="s">
        <v>1</v>
      </c>
      <c r="F1" s="1"/>
      <c r="H1" s="1" t="s">
        <v>2</v>
      </c>
      <c r="I1" s="1"/>
      <c r="J1" s="1"/>
      <c r="N1" s="96"/>
      <c r="Q1" s="97"/>
    </row>
    <row r="2" spans="1:17" s="95" customFormat="1" ht="18" x14ac:dyDescent="0.25">
      <c r="D2" s="1"/>
      <c r="F2" s="1"/>
      <c r="G2" s="1"/>
      <c r="H2" s="1"/>
      <c r="I2" s="1"/>
      <c r="J2" s="1"/>
      <c r="N2" s="96"/>
      <c r="Q2" s="97"/>
    </row>
    <row r="3" spans="1:17" x14ac:dyDescent="0.2">
      <c r="A3" s="1" t="s">
        <v>3</v>
      </c>
      <c r="F3" s="34" t="s">
        <v>4</v>
      </c>
    </row>
    <row r="4" spans="1:17" s="1" customFormat="1" x14ac:dyDescent="0.2">
      <c r="A4" s="40" t="s">
        <v>5</v>
      </c>
      <c r="B4" s="40"/>
      <c r="C4" s="40">
        <v>2013</v>
      </c>
      <c r="D4" s="40">
        <v>2014</v>
      </c>
      <c r="E4" s="40">
        <v>2015</v>
      </c>
      <c r="F4" s="120" t="s">
        <v>6</v>
      </c>
      <c r="H4" s="102" t="s">
        <v>7</v>
      </c>
      <c r="I4" s="102"/>
      <c r="J4" s="102" t="s">
        <v>8</v>
      </c>
      <c r="K4" s="102"/>
      <c r="L4" s="102"/>
      <c r="M4" s="102"/>
      <c r="N4" s="34"/>
      <c r="Q4" s="2"/>
    </row>
    <row r="5" spans="1:17" x14ac:dyDescent="0.2">
      <c r="A5" s="36" t="s">
        <v>9</v>
      </c>
      <c r="B5" s="36"/>
      <c r="C5" s="36">
        <v>127</v>
      </c>
      <c r="D5" s="36">
        <v>100</v>
      </c>
      <c r="E5" s="118">
        <v>115</v>
      </c>
      <c r="F5" s="39">
        <f>(C5+E5)/2</f>
        <v>121</v>
      </c>
      <c r="I5" s="1" t="s">
        <v>9</v>
      </c>
      <c r="J5" s="1"/>
      <c r="K5" s="101">
        <f>1/M5</f>
        <v>1.5785123966942149</v>
      </c>
      <c r="M5" s="42">
        <f t="shared" ref="M5:M10" si="0">F5/$F$6</f>
        <v>0.63350785340314131</v>
      </c>
    </row>
    <row r="6" spans="1:17" x14ac:dyDescent="0.2">
      <c r="A6" s="36" t="s">
        <v>10</v>
      </c>
      <c r="B6" s="36"/>
      <c r="C6" s="36">
        <v>230</v>
      </c>
      <c r="D6" s="36">
        <v>132</v>
      </c>
      <c r="E6" s="118">
        <v>152</v>
      </c>
      <c r="F6" s="39">
        <f>(C6+E6)/2</f>
        <v>191</v>
      </c>
      <c r="I6" s="1" t="s">
        <v>10</v>
      </c>
      <c r="J6" s="1"/>
      <c r="K6" s="101">
        <f>1/M6</f>
        <v>1</v>
      </c>
      <c r="M6" s="42">
        <f t="shared" si="0"/>
        <v>1</v>
      </c>
    </row>
    <row r="7" spans="1:17" x14ac:dyDescent="0.2">
      <c r="A7" s="36" t="s">
        <v>11</v>
      </c>
      <c r="B7" s="36"/>
      <c r="C7" s="36">
        <v>99</v>
      </c>
      <c r="D7" s="36">
        <v>70</v>
      </c>
      <c r="E7" s="37"/>
      <c r="F7" s="39"/>
      <c r="I7" s="1" t="s">
        <v>11</v>
      </c>
      <c r="J7" s="1"/>
      <c r="K7" s="101"/>
      <c r="M7" s="42">
        <f t="shared" si="0"/>
        <v>0</v>
      </c>
    </row>
    <row r="8" spans="1:17" x14ac:dyDescent="0.2">
      <c r="A8" s="40" t="s">
        <v>12</v>
      </c>
      <c r="B8" s="40"/>
      <c r="C8" s="36">
        <v>162</v>
      </c>
      <c r="D8" s="36">
        <v>91</v>
      </c>
      <c r="E8" s="118">
        <v>78</v>
      </c>
      <c r="F8" s="39">
        <f>(C8+D8)/2</f>
        <v>126.5</v>
      </c>
      <c r="I8" s="1" t="s">
        <v>13</v>
      </c>
      <c r="J8" s="1"/>
      <c r="K8" s="101">
        <f>1/M8</f>
        <v>1.5098814229249011</v>
      </c>
      <c r="L8" s="25"/>
      <c r="M8" s="119">
        <f t="shared" si="0"/>
        <v>0.66230366492146597</v>
      </c>
    </row>
    <row r="9" spans="1:17" x14ac:dyDescent="0.2">
      <c r="A9" s="36" t="s">
        <v>14</v>
      </c>
      <c r="B9" s="36"/>
      <c r="C9" s="36">
        <v>53</v>
      </c>
      <c r="D9" s="36">
        <v>21</v>
      </c>
      <c r="E9" s="37"/>
      <c r="F9" s="39"/>
      <c r="I9" s="1" t="s">
        <v>14</v>
      </c>
      <c r="J9" s="1"/>
      <c r="K9" s="101"/>
      <c r="M9" s="42">
        <f t="shared" si="0"/>
        <v>0</v>
      </c>
    </row>
    <row r="10" spans="1:17" x14ac:dyDescent="0.2">
      <c r="A10" s="41" t="s">
        <v>15</v>
      </c>
      <c r="B10" s="36"/>
      <c r="C10" s="37">
        <v>72</v>
      </c>
      <c r="D10" s="37">
        <v>85</v>
      </c>
      <c r="E10" s="37">
        <v>89</v>
      </c>
      <c r="F10" s="37">
        <f>(D10+E10)/2</f>
        <v>87</v>
      </c>
      <c r="I10" s="1" t="s">
        <v>15</v>
      </c>
      <c r="J10" s="1"/>
      <c r="K10" s="101">
        <v>2.5</v>
      </c>
      <c r="L10">
        <f>1/M10</f>
        <v>2.1954022988505746</v>
      </c>
      <c r="M10" s="42">
        <f t="shared" si="0"/>
        <v>0.45549738219895286</v>
      </c>
      <c r="N10" s="100"/>
    </row>
    <row r="11" spans="1:17" s="1" customFormat="1" ht="13.5" thickBot="1" x14ac:dyDescent="0.2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4"/>
      <c r="Q11" s="2"/>
    </row>
    <row r="12" spans="1:17" s="1" customFormat="1" x14ac:dyDescent="0.2">
      <c r="A12" s="43" t="s">
        <v>16</v>
      </c>
      <c r="B12" s="123" t="s">
        <v>17</v>
      </c>
      <c r="C12" s="136" t="s">
        <v>18</v>
      </c>
      <c r="D12" s="138"/>
      <c r="E12" s="136" t="s">
        <v>19</v>
      </c>
      <c r="F12" s="138"/>
      <c r="G12" s="136" t="s">
        <v>20</v>
      </c>
      <c r="H12" s="138"/>
      <c r="I12" s="136" t="s">
        <v>21</v>
      </c>
      <c r="J12" s="138"/>
      <c r="K12" s="136" t="s">
        <v>22</v>
      </c>
      <c r="L12" s="138"/>
      <c r="M12" s="136" t="s">
        <v>23</v>
      </c>
      <c r="N12" s="137"/>
      <c r="O12" s="137"/>
      <c r="P12" s="138"/>
      <c r="Q12" s="2"/>
    </row>
    <row r="13" spans="1:17" s="1" customFormat="1" x14ac:dyDescent="0.2">
      <c r="A13" s="112"/>
      <c r="B13" s="107" t="s">
        <v>24</v>
      </c>
      <c r="C13" s="108" t="s">
        <v>24</v>
      </c>
      <c r="D13" s="109" t="s">
        <v>25</v>
      </c>
      <c r="E13" s="108" t="s">
        <v>24</v>
      </c>
      <c r="F13" s="110" t="s">
        <v>25</v>
      </c>
      <c r="G13" s="108" t="s">
        <v>24</v>
      </c>
      <c r="H13" s="109" t="s">
        <v>25</v>
      </c>
      <c r="I13" s="108" t="s">
        <v>24</v>
      </c>
      <c r="J13" s="109" t="s">
        <v>25</v>
      </c>
      <c r="K13" s="108" t="s">
        <v>24</v>
      </c>
      <c r="L13" s="109" t="s">
        <v>25</v>
      </c>
      <c r="M13" s="111" t="s">
        <v>26</v>
      </c>
      <c r="N13" s="120" t="s">
        <v>27</v>
      </c>
      <c r="O13" s="91" t="s">
        <v>25</v>
      </c>
      <c r="P13" s="104" t="s">
        <v>28</v>
      </c>
      <c r="Q13" s="2"/>
    </row>
    <row r="14" spans="1:17" s="1" customFormat="1" x14ac:dyDescent="0.2">
      <c r="A14" s="47" t="s">
        <v>9</v>
      </c>
      <c r="B14" s="47">
        <v>36</v>
      </c>
      <c r="C14" s="5">
        <v>3</v>
      </c>
      <c r="D14" s="43">
        <v>2</v>
      </c>
      <c r="E14" s="5">
        <v>4</v>
      </c>
      <c r="F14" s="43">
        <v>3</v>
      </c>
      <c r="G14" s="5">
        <v>5</v>
      </c>
      <c r="H14" s="3">
        <v>3</v>
      </c>
      <c r="I14" s="5">
        <v>2</v>
      </c>
      <c r="J14" s="3">
        <v>3</v>
      </c>
      <c r="K14" s="5">
        <v>1</v>
      </c>
      <c r="L14" s="3">
        <v>1</v>
      </c>
      <c r="M14" s="103">
        <f>B14+C14+E14+G14+I14+K14</f>
        <v>51</v>
      </c>
      <c r="N14" s="93">
        <f>M14*K5</f>
        <v>80.504132231404967</v>
      </c>
      <c r="O14" s="7">
        <f>D14+F14+H14+J14+L14</f>
        <v>12</v>
      </c>
      <c r="P14" s="105">
        <f>N14+O14</f>
        <v>92.504132231404967</v>
      </c>
      <c r="Q14" s="2"/>
    </row>
    <row r="15" spans="1:17" s="1" customFormat="1" x14ac:dyDescent="0.2">
      <c r="A15" s="47" t="s">
        <v>10</v>
      </c>
      <c r="B15" s="47">
        <v>18</v>
      </c>
      <c r="C15" s="5">
        <v>16</v>
      </c>
      <c r="D15" s="43">
        <v>3</v>
      </c>
      <c r="E15" s="5">
        <v>11</v>
      </c>
      <c r="F15" s="43">
        <v>2</v>
      </c>
      <c r="G15" s="5">
        <v>5</v>
      </c>
      <c r="H15" s="3">
        <v>4</v>
      </c>
      <c r="I15" s="5">
        <v>3</v>
      </c>
      <c r="J15" s="3">
        <v>2</v>
      </c>
      <c r="K15" s="5">
        <v>2</v>
      </c>
      <c r="L15" s="3">
        <v>2</v>
      </c>
      <c r="M15" s="103">
        <f>B15+C15+E15+G15+I15+K15</f>
        <v>55</v>
      </c>
      <c r="N15" s="93">
        <f>M15*K6</f>
        <v>55</v>
      </c>
      <c r="O15" s="7">
        <f>D15+F15+H15+J15+L15</f>
        <v>13</v>
      </c>
      <c r="P15" s="105">
        <f>N15+O15</f>
        <v>68</v>
      </c>
      <c r="Q15" s="2"/>
    </row>
    <row r="16" spans="1:17" s="1" customFormat="1" x14ac:dyDescent="0.2">
      <c r="A16" s="47" t="s">
        <v>12</v>
      </c>
      <c r="B16" s="47">
        <v>6</v>
      </c>
      <c r="C16" s="5">
        <v>3</v>
      </c>
      <c r="D16" s="43">
        <v>4</v>
      </c>
      <c r="E16" s="5">
        <v>3</v>
      </c>
      <c r="F16" s="43">
        <v>1</v>
      </c>
      <c r="G16" s="5">
        <v>1</v>
      </c>
      <c r="H16" s="3">
        <v>1</v>
      </c>
      <c r="I16" s="5">
        <v>2</v>
      </c>
      <c r="J16" s="3">
        <v>1</v>
      </c>
      <c r="K16" s="5">
        <v>2</v>
      </c>
      <c r="L16" s="3">
        <v>3</v>
      </c>
      <c r="M16" s="103">
        <f>B16+C16+E16+G16+I16+K16</f>
        <v>17</v>
      </c>
      <c r="N16" s="93">
        <f>M16*K8</f>
        <v>25.66798418972332</v>
      </c>
      <c r="O16" s="7">
        <f>D16+F16+H16+J16+L16</f>
        <v>10</v>
      </c>
      <c r="P16" s="105">
        <f>N16+O16</f>
        <v>35.66798418972332</v>
      </c>
      <c r="Q16" s="2"/>
    </row>
    <row r="17" spans="1:18" s="1" customFormat="1" ht="13.5" thickBot="1" x14ac:dyDescent="0.25">
      <c r="A17" s="49" t="s">
        <v>15</v>
      </c>
      <c r="B17" s="50">
        <v>2</v>
      </c>
      <c r="C17" s="51">
        <v>0</v>
      </c>
      <c r="D17" s="52">
        <v>0</v>
      </c>
      <c r="E17" s="51">
        <v>4</v>
      </c>
      <c r="F17" s="52">
        <v>4</v>
      </c>
      <c r="G17" s="51">
        <v>1</v>
      </c>
      <c r="H17" s="52">
        <v>2</v>
      </c>
      <c r="I17" s="51">
        <v>2</v>
      </c>
      <c r="J17" s="52">
        <v>4</v>
      </c>
      <c r="K17" s="51">
        <v>2</v>
      </c>
      <c r="L17" s="52">
        <v>4</v>
      </c>
      <c r="M17" s="106">
        <f>B17+C17+E17+G17+I17+K17</f>
        <v>11</v>
      </c>
      <c r="N17" s="93">
        <f>M17*K10</f>
        <v>27.5</v>
      </c>
      <c r="O17" s="7">
        <f>D17+F17+H17+J17+L17</f>
        <v>14</v>
      </c>
      <c r="P17" s="105">
        <f>N17+O17</f>
        <v>41.5</v>
      </c>
      <c r="Q17" s="2"/>
    </row>
    <row r="18" spans="1:18" s="1" customFormat="1" ht="14.25" thickTop="1" thickBot="1" x14ac:dyDescent="0.25">
      <c r="A18" s="62"/>
      <c r="B18" s="63">
        <f>SUM(B14:B17)</f>
        <v>62</v>
      </c>
      <c r="C18" s="63">
        <f>SUM(C14:C17)</f>
        <v>22</v>
      </c>
      <c r="D18" s="64"/>
      <c r="E18" s="63">
        <f>SUM(E14:E17)</f>
        <v>22</v>
      </c>
      <c r="F18" s="64"/>
      <c r="G18" s="63">
        <f>SUM(G14:G17)</f>
        <v>12</v>
      </c>
      <c r="H18" s="64"/>
      <c r="I18" s="63">
        <f>SUM(I14:I17)</f>
        <v>9</v>
      </c>
      <c r="J18" s="64"/>
      <c r="K18" s="63">
        <f>SUM(K14:K17)</f>
        <v>7</v>
      </c>
      <c r="L18" s="64"/>
      <c r="M18" s="63">
        <f>SUM(M14:M17)</f>
        <v>134</v>
      </c>
      <c r="N18" s="65"/>
      <c r="O18" s="62">
        <f>SUM(O14:O17)</f>
        <v>49</v>
      </c>
      <c r="P18" s="66"/>
      <c r="Q18" s="2"/>
    </row>
    <row r="19" spans="1:18" s="1" customFormat="1" x14ac:dyDescent="0.2">
      <c r="A19" s="2" t="s">
        <v>29</v>
      </c>
      <c r="B19" s="122" t="s">
        <v>17</v>
      </c>
      <c r="C19" s="139" t="s">
        <v>18</v>
      </c>
      <c r="D19" s="140"/>
      <c r="E19" s="139" t="s">
        <v>19</v>
      </c>
      <c r="F19" s="140"/>
      <c r="G19" s="139" t="s">
        <v>20</v>
      </c>
      <c r="H19" s="140"/>
      <c r="I19" s="139" t="s">
        <v>21</v>
      </c>
      <c r="J19" s="140"/>
      <c r="K19" s="139" t="s">
        <v>22</v>
      </c>
      <c r="L19" s="140"/>
      <c r="M19" s="139" t="s">
        <v>23</v>
      </c>
      <c r="N19" s="146"/>
      <c r="O19" s="146"/>
      <c r="P19" s="140"/>
      <c r="Q19" s="2"/>
    </row>
    <row r="20" spans="1:18" s="1" customFormat="1" x14ac:dyDescent="0.2">
      <c r="A20" s="125"/>
      <c r="B20" s="107" t="s">
        <v>24</v>
      </c>
      <c r="C20" s="108" t="s">
        <v>24</v>
      </c>
      <c r="D20" s="109" t="s">
        <v>25</v>
      </c>
      <c r="E20" s="108" t="s">
        <v>24</v>
      </c>
      <c r="F20" s="110" t="s">
        <v>25</v>
      </c>
      <c r="G20" s="108" t="s">
        <v>24</v>
      </c>
      <c r="H20" s="109" t="s">
        <v>25</v>
      </c>
      <c r="I20" s="108" t="s">
        <v>24</v>
      </c>
      <c r="J20" s="109" t="s">
        <v>25</v>
      </c>
      <c r="K20" s="108" t="s">
        <v>24</v>
      </c>
      <c r="L20" s="109" t="s">
        <v>25</v>
      </c>
      <c r="M20" s="111" t="s">
        <v>26</v>
      </c>
      <c r="N20" s="120" t="s">
        <v>27</v>
      </c>
      <c r="O20" s="91" t="s">
        <v>25</v>
      </c>
      <c r="P20" s="92" t="s">
        <v>28</v>
      </c>
      <c r="Q20" s="2"/>
    </row>
    <row r="21" spans="1:18" s="1" customFormat="1" x14ac:dyDescent="0.2">
      <c r="A21" s="47" t="s">
        <v>9</v>
      </c>
      <c r="B21" s="47">
        <v>13</v>
      </c>
      <c r="C21" s="5">
        <v>4</v>
      </c>
      <c r="D21" s="43">
        <v>2</v>
      </c>
      <c r="E21" s="5">
        <v>4</v>
      </c>
      <c r="F21" s="43">
        <v>1</v>
      </c>
      <c r="G21" s="5">
        <v>2</v>
      </c>
      <c r="H21" s="3">
        <v>4</v>
      </c>
      <c r="I21" s="5">
        <v>3</v>
      </c>
      <c r="J21" s="3">
        <v>2</v>
      </c>
      <c r="K21" s="5">
        <v>1</v>
      </c>
      <c r="L21" s="3">
        <v>2</v>
      </c>
      <c r="M21" s="103">
        <f>B21+C21+E21+G21+I21+K21</f>
        <v>27</v>
      </c>
      <c r="N21" s="93">
        <f>M21*K5</f>
        <v>42.619834710743802</v>
      </c>
      <c r="O21" s="7">
        <f>D21+F21+H21+J21+L21</f>
        <v>11</v>
      </c>
      <c r="P21" s="105">
        <f>N21+O21</f>
        <v>53.619834710743802</v>
      </c>
      <c r="Q21" s="8"/>
      <c r="R21" s="26"/>
    </row>
    <row r="22" spans="1:18" s="1" customFormat="1" x14ac:dyDescent="0.2">
      <c r="A22" s="47" t="s">
        <v>10</v>
      </c>
      <c r="B22" s="47">
        <v>17</v>
      </c>
      <c r="C22" s="5">
        <v>3</v>
      </c>
      <c r="D22" s="43"/>
      <c r="E22" s="5">
        <v>3</v>
      </c>
      <c r="F22" s="43">
        <v>3</v>
      </c>
      <c r="G22" s="5">
        <v>1</v>
      </c>
      <c r="H22" s="3">
        <v>2</v>
      </c>
      <c r="I22" s="5">
        <v>5</v>
      </c>
      <c r="J22" s="3">
        <v>3</v>
      </c>
      <c r="K22" s="5"/>
      <c r="L22" s="3"/>
      <c r="M22" s="103">
        <f>B22+C22+E22+G22+I22+K22</f>
        <v>29</v>
      </c>
      <c r="N22" s="93">
        <f>M22*K6</f>
        <v>29</v>
      </c>
      <c r="O22" s="7">
        <f>D22+F22+H22+J22+L22</f>
        <v>8</v>
      </c>
      <c r="P22" s="105">
        <f>N22+O22</f>
        <v>37</v>
      </c>
      <c r="Q22" s="8"/>
      <c r="R22" s="26"/>
    </row>
    <row r="23" spans="1:18" s="1" customFormat="1" x14ac:dyDescent="0.2">
      <c r="A23" s="47" t="s">
        <v>12</v>
      </c>
      <c r="B23" s="47">
        <v>1</v>
      </c>
      <c r="C23" s="5">
        <v>6</v>
      </c>
      <c r="D23" s="43">
        <v>4</v>
      </c>
      <c r="E23" s="5">
        <v>9</v>
      </c>
      <c r="F23" s="43">
        <v>2</v>
      </c>
      <c r="G23" s="5">
        <v>3</v>
      </c>
      <c r="H23" s="3">
        <v>1</v>
      </c>
      <c r="I23" s="5">
        <v>1</v>
      </c>
      <c r="J23" s="3">
        <v>1</v>
      </c>
      <c r="K23" s="5">
        <v>2</v>
      </c>
      <c r="L23" s="3">
        <v>3</v>
      </c>
      <c r="M23" s="103">
        <f>B23+C23+E23+G23+I23+K23</f>
        <v>22</v>
      </c>
      <c r="N23" s="93">
        <f>M23*K8</f>
        <v>33.217391304347828</v>
      </c>
      <c r="O23" s="7">
        <f>D23+F23+H23+J23+L23</f>
        <v>11</v>
      </c>
      <c r="P23" s="105">
        <f>N23+O23</f>
        <v>44.217391304347828</v>
      </c>
      <c r="Q23" s="8"/>
      <c r="R23" s="26"/>
    </row>
    <row r="24" spans="1:18" s="1" customFormat="1" ht="13.5" thickBot="1" x14ac:dyDescent="0.25">
      <c r="A24" s="67" t="s">
        <v>15</v>
      </c>
      <c r="B24" s="68">
        <v>14</v>
      </c>
      <c r="C24" s="69">
        <v>5</v>
      </c>
      <c r="D24" s="70">
        <v>3</v>
      </c>
      <c r="E24" s="69">
        <v>3</v>
      </c>
      <c r="F24" s="70">
        <v>4</v>
      </c>
      <c r="G24" s="69">
        <v>1</v>
      </c>
      <c r="H24" s="70">
        <v>3</v>
      </c>
      <c r="I24" s="69">
        <v>3</v>
      </c>
      <c r="J24" s="70">
        <v>4</v>
      </c>
      <c r="K24" s="69">
        <v>1</v>
      </c>
      <c r="L24" s="70">
        <v>4</v>
      </c>
      <c r="M24" s="106">
        <f>B24+C24+E24+G24+I24+K24</f>
        <v>27</v>
      </c>
      <c r="N24" s="94">
        <f>M24*K10</f>
        <v>67.5</v>
      </c>
      <c r="O24" s="71">
        <f>D24+F24+H24+J24+L24</f>
        <v>18</v>
      </c>
      <c r="P24" s="46">
        <f>N24+O24</f>
        <v>85.5</v>
      </c>
      <c r="Q24" s="2"/>
    </row>
    <row r="25" spans="1:18" s="1" customFormat="1" ht="14.25" thickTop="1" thickBot="1" x14ac:dyDescent="0.25">
      <c r="A25" s="47" t="s">
        <v>30</v>
      </c>
      <c r="B25" s="47">
        <f t="shared" ref="B25:M25" si="1">SUM(B21:B24)</f>
        <v>45</v>
      </c>
      <c r="C25" s="47">
        <f t="shared" si="1"/>
        <v>18</v>
      </c>
      <c r="D25" s="47">
        <f t="shared" si="1"/>
        <v>9</v>
      </c>
      <c r="E25" s="47">
        <f t="shared" si="1"/>
        <v>19</v>
      </c>
      <c r="F25" s="47">
        <f t="shared" si="1"/>
        <v>10</v>
      </c>
      <c r="G25" s="47">
        <f t="shared" si="1"/>
        <v>7</v>
      </c>
      <c r="H25" s="47">
        <f t="shared" si="1"/>
        <v>10</v>
      </c>
      <c r="I25" s="47">
        <f t="shared" si="1"/>
        <v>12</v>
      </c>
      <c r="J25" s="47">
        <f t="shared" si="1"/>
        <v>10</v>
      </c>
      <c r="K25" s="47">
        <f t="shared" si="1"/>
        <v>4</v>
      </c>
      <c r="L25" s="47">
        <f t="shared" si="1"/>
        <v>9</v>
      </c>
      <c r="M25" s="47">
        <f t="shared" si="1"/>
        <v>105</v>
      </c>
      <c r="N25" s="47"/>
      <c r="O25" s="62">
        <f>SUM(O21:O24)</f>
        <v>48</v>
      </c>
      <c r="P25" s="47"/>
      <c r="Q25" s="8"/>
      <c r="R25" s="26"/>
    </row>
    <row r="26" spans="1:18" s="1" customFormat="1" ht="13.5" thickBot="1" x14ac:dyDescent="0.25">
      <c r="A26" s="72"/>
      <c r="B26" s="73"/>
      <c r="C26" s="74"/>
      <c r="D26" s="75"/>
      <c r="E26" s="73"/>
      <c r="F26" s="76"/>
      <c r="G26" s="73"/>
      <c r="H26" s="76"/>
      <c r="I26" s="73"/>
      <c r="J26" s="76"/>
      <c r="K26" s="73"/>
      <c r="L26" s="76"/>
      <c r="M26" s="73"/>
      <c r="N26" s="77"/>
      <c r="O26" s="72"/>
      <c r="P26" s="78"/>
      <c r="Q26" s="2"/>
    </row>
    <row r="27" spans="1:18" s="1" customFormat="1" x14ac:dyDescent="0.2">
      <c r="A27" s="2" t="s">
        <v>31</v>
      </c>
      <c r="B27" s="122" t="s">
        <v>17</v>
      </c>
      <c r="C27" s="149" t="s">
        <v>18</v>
      </c>
      <c r="D27" s="150"/>
      <c r="E27" s="139" t="s">
        <v>19</v>
      </c>
      <c r="F27" s="140"/>
      <c r="G27" s="139" t="s">
        <v>20</v>
      </c>
      <c r="H27" s="140"/>
      <c r="I27" s="139" t="s">
        <v>21</v>
      </c>
      <c r="J27" s="140"/>
      <c r="K27" s="139" t="s">
        <v>22</v>
      </c>
      <c r="L27" s="140"/>
      <c r="M27" s="139" t="s">
        <v>23</v>
      </c>
      <c r="N27" s="146"/>
      <c r="O27" s="146"/>
      <c r="P27" s="140"/>
      <c r="Q27" s="2"/>
    </row>
    <row r="28" spans="1:18" s="1" customFormat="1" x14ac:dyDescent="0.2">
      <c r="A28" s="125"/>
      <c r="B28" s="107" t="s">
        <v>24</v>
      </c>
      <c r="C28" s="108" t="s">
        <v>24</v>
      </c>
      <c r="D28" s="109" t="s">
        <v>25</v>
      </c>
      <c r="E28" s="108" t="s">
        <v>24</v>
      </c>
      <c r="F28" s="110" t="s">
        <v>25</v>
      </c>
      <c r="G28" s="108" t="s">
        <v>24</v>
      </c>
      <c r="H28" s="109" t="s">
        <v>25</v>
      </c>
      <c r="I28" s="108" t="s">
        <v>24</v>
      </c>
      <c r="J28" s="109" t="s">
        <v>25</v>
      </c>
      <c r="K28" s="108" t="s">
        <v>24</v>
      </c>
      <c r="L28" s="109" t="s">
        <v>25</v>
      </c>
      <c r="M28" s="111" t="s">
        <v>26</v>
      </c>
      <c r="N28" s="120" t="s">
        <v>27</v>
      </c>
      <c r="O28" s="91" t="s">
        <v>25</v>
      </c>
      <c r="P28" s="92" t="s">
        <v>28</v>
      </c>
      <c r="Q28" s="2"/>
    </row>
    <row r="29" spans="1:18" s="1" customFormat="1" x14ac:dyDescent="0.2">
      <c r="A29" s="47" t="s">
        <v>9</v>
      </c>
      <c r="B29" s="47">
        <v>17</v>
      </c>
      <c r="C29" s="5">
        <v>6</v>
      </c>
      <c r="D29" s="3">
        <v>1</v>
      </c>
      <c r="E29" s="5">
        <v>2</v>
      </c>
      <c r="F29" s="43">
        <v>3</v>
      </c>
      <c r="G29" s="5">
        <v>1</v>
      </c>
      <c r="H29" s="3">
        <v>4</v>
      </c>
      <c r="I29" s="5">
        <v>2</v>
      </c>
      <c r="J29" s="3">
        <v>3</v>
      </c>
      <c r="K29" s="5">
        <v>2</v>
      </c>
      <c r="L29" s="3">
        <v>3</v>
      </c>
      <c r="M29" s="103">
        <f>B29+C29+E29+G29+I29+K29</f>
        <v>30</v>
      </c>
      <c r="N29" s="114">
        <f>M29*K5</f>
        <v>47.355371900826448</v>
      </c>
      <c r="O29" s="7">
        <f>D29+F29+H29+J29+L29</f>
        <v>14</v>
      </c>
      <c r="P29" s="105">
        <f>N29+O29</f>
        <v>61.355371900826448</v>
      </c>
      <c r="Q29" s="2"/>
    </row>
    <row r="30" spans="1:18" s="1" customFormat="1" x14ac:dyDescent="0.2">
      <c r="A30" s="47" t="s">
        <v>10</v>
      </c>
      <c r="B30" s="47">
        <v>4</v>
      </c>
      <c r="C30" s="5">
        <v>7</v>
      </c>
      <c r="D30" s="3">
        <v>2</v>
      </c>
      <c r="E30" s="5">
        <v>5</v>
      </c>
      <c r="F30" s="43">
        <v>1</v>
      </c>
      <c r="G30" s="5">
        <v>1</v>
      </c>
      <c r="H30" s="3">
        <v>3</v>
      </c>
      <c r="I30" s="5">
        <v>1</v>
      </c>
      <c r="J30" s="3">
        <v>1</v>
      </c>
      <c r="K30" s="5"/>
      <c r="L30" s="3"/>
      <c r="M30" s="103">
        <f>B30+C30+E30+G30+I30+K30</f>
        <v>18</v>
      </c>
      <c r="N30" s="114">
        <f>M30*K6</f>
        <v>18</v>
      </c>
      <c r="O30" s="7">
        <f>D30+F30+H30+J30+L30</f>
        <v>7</v>
      </c>
      <c r="P30" s="105">
        <f>N30+O30</f>
        <v>25</v>
      </c>
      <c r="Q30" s="2"/>
    </row>
    <row r="31" spans="1:18" s="1" customFormat="1" x14ac:dyDescent="0.2">
      <c r="A31" s="47" t="s">
        <v>12</v>
      </c>
      <c r="B31" s="47">
        <v>11</v>
      </c>
      <c r="C31" s="5">
        <v>5</v>
      </c>
      <c r="D31" s="3">
        <v>4</v>
      </c>
      <c r="E31" s="5">
        <v>5</v>
      </c>
      <c r="F31" s="43">
        <v>2</v>
      </c>
      <c r="G31" s="5"/>
      <c r="H31" s="3"/>
      <c r="I31" s="5">
        <v>2</v>
      </c>
      <c r="J31" s="3">
        <v>4</v>
      </c>
      <c r="K31" s="5">
        <v>1</v>
      </c>
      <c r="L31" s="3">
        <v>4</v>
      </c>
      <c r="M31" s="103">
        <f>B31+C31+E31+G31+I31+K31</f>
        <v>24</v>
      </c>
      <c r="N31" s="114">
        <f>M31*K8</f>
        <v>36.237154150197625</v>
      </c>
      <c r="O31" s="7">
        <f>D31+F31+H31+J31+L31</f>
        <v>14</v>
      </c>
      <c r="P31" s="105">
        <f>N31+O31</f>
        <v>50.237154150197625</v>
      </c>
      <c r="Q31" s="2"/>
    </row>
    <row r="32" spans="1:18" s="1" customFormat="1" ht="13.5" thickBot="1" x14ac:dyDescent="0.25">
      <c r="A32" s="49" t="s">
        <v>15</v>
      </c>
      <c r="B32" s="50">
        <v>1</v>
      </c>
      <c r="C32" s="51">
        <v>4</v>
      </c>
      <c r="D32" s="52">
        <v>3</v>
      </c>
      <c r="E32" s="51">
        <v>2</v>
      </c>
      <c r="F32" s="52">
        <v>4</v>
      </c>
      <c r="G32" s="51"/>
      <c r="H32" s="52"/>
      <c r="I32" s="51">
        <v>1</v>
      </c>
      <c r="J32" s="52">
        <v>2</v>
      </c>
      <c r="K32" s="51">
        <v>1</v>
      </c>
      <c r="L32" s="52">
        <v>2</v>
      </c>
      <c r="M32" s="106">
        <f>B32+C32+E32+G32+I32+K32</f>
        <v>9</v>
      </c>
      <c r="N32" s="115">
        <f>M32*K10</f>
        <v>22.5</v>
      </c>
      <c r="O32" s="54">
        <f>D32+F32+H32+J32+L32</f>
        <v>11</v>
      </c>
      <c r="P32" s="55">
        <f>N32+O32</f>
        <v>33.5</v>
      </c>
      <c r="Q32" s="2"/>
    </row>
    <row r="33" spans="1:17" s="1" customFormat="1" ht="14.25" thickTop="1" thickBot="1" x14ac:dyDescent="0.25">
      <c r="A33" s="113"/>
      <c r="B33" s="47">
        <f t="shared" ref="B33:M33" si="2">SUM(B29:B32)</f>
        <v>33</v>
      </c>
      <c r="C33" s="47">
        <f t="shared" si="2"/>
        <v>22</v>
      </c>
      <c r="D33" s="47">
        <f t="shared" si="2"/>
        <v>10</v>
      </c>
      <c r="E33" s="47">
        <f t="shared" si="2"/>
        <v>14</v>
      </c>
      <c r="F33" s="47">
        <f t="shared" si="2"/>
        <v>10</v>
      </c>
      <c r="G33" s="47">
        <f t="shared" si="2"/>
        <v>2</v>
      </c>
      <c r="H33" s="47">
        <f t="shared" si="2"/>
        <v>7</v>
      </c>
      <c r="I33" s="47">
        <f t="shared" si="2"/>
        <v>6</v>
      </c>
      <c r="J33" s="47">
        <f t="shared" si="2"/>
        <v>10</v>
      </c>
      <c r="K33" s="47">
        <f t="shared" si="2"/>
        <v>4</v>
      </c>
      <c r="L33" s="47">
        <f t="shared" si="2"/>
        <v>9</v>
      </c>
      <c r="M33" s="47">
        <f t="shared" si="2"/>
        <v>81</v>
      </c>
      <c r="N33" s="65"/>
      <c r="O33" s="62"/>
      <c r="P33" s="80"/>
      <c r="Q33" s="2"/>
    </row>
    <row r="34" spans="1:17" s="1" customFormat="1" ht="13.5" thickBot="1" x14ac:dyDescent="0.25">
      <c r="A34" s="2" t="s">
        <v>32</v>
      </c>
      <c r="B34" s="79" t="s">
        <v>17</v>
      </c>
      <c r="C34" s="141" t="s">
        <v>18</v>
      </c>
      <c r="D34" s="142"/>
      <c r="E34" s="143" t="s">
        <v>19</v>
      </c>
      <c r="F34" s="144"/>
      <c r="G34" s="139" t="s">
        <v>20</v>
      </c>
      <c r="H34" s="140"/>
      <c r="I34" s="145" t="s">
        <v>21</v>
      </c>
      <c r="J34" s="142"/>
      <c r="K34" s="145" t="s">
        <v>22</v>
      </c>
      <c r="L34" s="142"/>
      <c r="M34" s="145" t="s">
        <v>23</v>
      </c>
      <c r="N34" s="148"/>
      <c r="O34" s="148"/>
      <c r="P34" s="142"/>
      <c r="Q34" s="2"/>
    </row>
    <row r="35" spans="1:17" s="1" customFormat="1" ht="13.5" thickBot="1" x14ac:dyDescent="0.25">
      <c r="A35" s="126"/>
      <c r="B35" s="56" t="s">
        <v>24</v>
      </c>
      <c r="C35" s="56" t="s">
        <v>24</v>
      </c>
      <c r="D35" s="109" t="s">
        <v>25</v>
      </c>
      <c r="E35" s="59" t="s">
        <v>24</v>
      </c>
      <c r="F35" s="109" t="s">
        <v>25</v>
      </c>
      <c r="G35" s="56" t="s">
        <v>24</v>
      </c>
      <c r="H35" s="58" t="s">
        <v>25</v>
      </c>
      <c r="I35" s="28" t="s">
        <v>24</v>
      </c>
      <c r="J35" s="29" t="s">
        <v>25</v>
      </c>
      <c r="K35" s="28" t="s">
        <v>24</v>
      </c>
      <c r="L35" s="29" t="s">
        <v>25</v>
      </c>
      <c r="M35" s="31" t="s">
        <v>26</v>
      </c>
      <c r="N35" s="35" t="s">
        <v>33</v>
      </c>
      <c r="O35" s="30" t="s">
        <v>25</v>
      </c>
      <c r="P35" s="32" t="s">
        <v>28</v>
      </c>
      <c r="Q35" s="2"/>
    </row>
    <row r="36" spans="1:17" s="1" customFormat="1" x14ac:dyDescent="0.2">
      <c r="A36" s="47" t="s">
        <v>9</v>
      </c>
      <c r="B36" s="57">
        <v>21</v>
      </c>
      <c r="C36" s="28">
        <v>7</v>
      </c>
      <c r="D36" s="29">
        <v>2</v>
      </c>
      <c r="E36" s="28">
        <v>5</v>
      </c>
      <c r="F36" s="60">
        <v>3</v>
      </c>
      <c r="G36" s="28">
        <v>2</v>
      </c>
      <c r="H36" s="29">
        <v>3</v>
      </c>
      <c r="I36" s="5">
        <v>3</v>
      </c>
      <c r="J36" s="3">
        <v>3</v>
      </c>
      <c r="K36" s="5">
        <v>1</v>
      </c>
      <c r="L36" s="3">
        <v>3</v>
      </c>
      <c r="M36" s="103">
        <f>B36+C36+E36+G36+I36+K36</f>
        <v>39</v>
      </c>
      <c r="N36" s="120">
        <f>M36*K5</f>
        <v>61.561983471074385</v>
      </c>
      <c r="O36" s="7">
        <f>D36+F36+H36+J36+L36</f>
        <v>14</v>
      </c>
      <c r="P36" s="105">
        <f>N36+O36</f>
        <v>75.561983471074385</v>
      </c>
      <c r="Q36" s="2"/>
    </row>
    <row r="37" spans="1:17" s="1" customFormat="1" x14ac:dyDescent="0.2">
      <c r="A37" s="47" t="s">
        <v>10</v>
      </c>
      <c r="B37" s="47">
        <v>4</v>
      </c>
      <c r="C37" s="5">
        <v>15</v>
      </c>
      <c r="D37" s="3">
        <v>1</v>
      </c>
      <c r="E37" s="5">
        <v>6</v>
      </c>
      <c r="F37" s="43">
        <v>1</v>
      </c>
      <c r="G37" s="5">
        <v>4</v>
      </c>
      <c r="H37" s="3"/>
      <c r="I37" s="5">
        <v>1</v>
      </c>
      <c r="J37" s="3">
        <v>2</v>
      </c>
      <c r="K37" s="5">
        <v>0</v>
      </c>
      <c r="L37" s="3">
        <v>0</v>
      </c>
      <c r="M37" s="103">
        <f>B37+C37+E37+G37+I37+K37</f>
        <v>30</v>
      </c>
      <c r="N37" s="120">
        <f>M37*K6</f>
        <v>30</v>
      </c>
      <c r="O37" s="7">
        <f>D37+F37+H37+J37+L37</f>
        <v>4</v>
      </c>
      <c r="P37" s="105">
        <f>N37+O37</f>
        <v>34</v>
      </c>
      <c r="Q37" s="2"/>
    </row>
    <row r="38" spans="1:17" s="1" customFormat="1" x14ac:dyDescent="0.2">
      <c r="A38" s="47" t="s">
        <v>12</v>
      </c>
      <c r="B38" s="47">
        <v>3</v>
      </c>
      <c r="C38" s="5">
        <v>4</v>
      </c>
      <c r="D38" s="3">
        <v>3</v>
      </c>
      <c r="E38" s="5">
        <v>5</v>
      </c>
      <c r="F38" s="43">
        <v>2</v>
      </c>
      <c r="G38" s="5">
        <v>0</v>
      </c>
      <c r="H38" s="3">
        <v>2</v>
      </c>
      <c r="I38" s="5">
        <v>1</v>
      </c>
      <c r="J38" s="3">
        <v>1</v>
      </c>
      <c r="K38" s="5">
        <v>1</v>
      </c>
      <c r="L38" s="3">
        <v>2</v>
      </c>
      <c r="M38" s="103">
        <f>B38+C38+E38+G38+I38+K38</f>
        <v>14</v>
      </c>
      <c r="N38" s="120">
        <f>M38*K8</f>
        <v>21.138339920948617</v>
      </c>
      <c r="O38" s="7">
        <f>D38+F38+H38+J38+L38</f>
        <v>10</v>
      </c>
      <c r="P38" s="105">
        <f>N38+O38</f>
        <v>31.138339920948617</v>
      </c>
      <c r="Q38" s="2"/>
    </row>
    <row r="39" spans="1:17" s="1" customFormat="1" ht="13.5" thickBot="1" x14ac:dyDescent="0.25">
      <c r="A39" s="49" t="s">
        <v>15</v>
      </c>
      <c r="B39" s="116">
        <v>13</v>
      </c>
      <c r="C39" s="51">
        <v>17</v>
      </c>
      <c r="D39" s="52">
        <v>4</v>
      </c>
      <c r="E39" s="51">
        <v>5</v>
      </c>
      <c r="F39" s="52">
        <v>4</v>
      </c>
      <c r="G39" s="51">
        <v>3</v>
      </c>
      <c r="H39" s="52">
        <v>4</v>
      </c>
      <c r="I39" s="51">
        <v>1</v>
      </c>
      <c r="J39" s="52">
        <v>4</v>
      </c>
      <c r="K39" s="51">
        <v>1</v>
      </c>
      <c r="L39" s="52">
        <v>4</v>
      </c>
      <c r="M39" s="106">
        <f>B39+C39+E39+G39+I39+K39</f>
        <v>40</v>
      </c>
      <c r="N39" s="53">
        <f>M39*K10</f>
        <v>100</v>
      </c>
      <c r="O39" s="61">
        <f>D39+F39+H39+J39+L39</f>
        <v>20</v>
      </c>
      <c r="P39" s="55">
        <f>N39+O39</f>
        <v>120</v>
      </c>
      <c r="Q39" s="2"/>
    </row>
    <row r="40" spans="1:17" s="1" customFormat="1" ht="14.25" thickTop="1" thickBot="1" x14ac:dyDescent="0.25">
      <c r="A40" s="62"/>
      <c r="B40" s="117">
        <f>SUM(B36:B39)</f>
        <v>41</v>
      </c>
      <c r="C40" s="117">
        <f t="shared" ref="C40:L40" si="3">SUM(C36:C39)</f>
        <v>43</v>
      </c>
      <c r="D40" s="117">
        <f t="shared" si="3"/>
        <v>10</v>
      </c>
      <c r="E40" s="117">
        <f t="shared" si="3"/>
        <v>21</v>
      </c>
      <c r="F40" s="117">
        <f t="shared" si="3"/>
        <v>10</v>
      </c>
      <c r="G40" s="117">
        <f t="shared" si="3"/>
        <v>9</v>
      </c>
      <c r="H40" s="117">
        <f t="shared" si="3"/>
        <v>9</v>
      </c>
      <c r="I40" s="117">
        <f t="shared" si="3"/>
        <v>6</v>
      </c>
      <c r="J40" s="117">
        <f t="shared" si="3"/>
        <v>10</v>
      </c>
      <c r="K40" s="117">
        <f t="shared" si="3"/>
        <v>3</v>
      </c>
      <c r="L40" s="117">
        <f t="shared" si="3"/>
        <v>9</v>
      </c>
      <c r="M40" s="63">
        <f>SUM(M36:M39)</f>
        <v>123</v>
      </c>
      <c r="N40" s="65"/>
      <c r="O40" s="62"/>
      <c r="P40" s="80"/>
      <c r="Q40" s="2"/>
    </row>
    <row r="41" spans="1:17" s="1" customFormat="1" x14ac:dyDescent="0.2">
      <c r="A41" s="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2"/>
      <c r="N41" s="121"/>
      <c r="O41" s="2"/>
      <c r="P41" s="8"/>
      <c r="Q41" s="2"/>
    </row>
    <row r="42" spans="1:17" s="1" customFormat="1" x14ac:dyDescent="0.2">
      <c r="A42" s="1" t="s">
        <v>34</v>
      </c>
      <c r="B42" s="147" t="s">
        <v>35</v>
      </c>
      <c r="C42" s="147"/>
      <c r="D42" s="147" t="s">
        <v>36</v>
      </c>
      <c r="E42" s="147"/>
      <c r="F42" s="147" t="s">
        <v>37</v>
      </c>
      <c r="G42" s="147"/>
      <c r="H42" s="147" t="s">
        <v>38</v>
      </c>
      <c r="I42" s="147"/>
      <c r="J42" s="147" t="s">
        <v>39</v>
      </c>
      <c r="K42" s="147"/>
      <c r="N42" s="121"/>
      <c r="Q42" s="2"/>
    </row>
    <row r="43" spans="1:17" s="1" customFormat="1" ht="13.5" thickBot="1" x14ac:dyDescent="0.25">
      <c r="A43" s="128"/>
      <c r="B43" s="98" t="s">
        <v>40</v>
      </c>
      <c r="C43" s="99" t="s">
        <v>41</v>
      </c>
      <c r="D43" s="98" t="s">
        <v>40</v>
      </c>
      <c r="E43" s="99" t="s">
        <v>41</v>
      </c>
      <c r="F43" s="98" t="s">
        <v>40</v>
      </c>
      <c r="G43" s="99" t="s">
        <v>41</v>
      </c>
      <c r="H43" s="98" t="s">
        <v>40</v>
      </c>
      <c r="I43" s="99" t="s">
        <v>41</v>
      </c>
      <c r="J43" s="98" t="s">
        <v>40</v>
      </c>
      <c r="K43" s="99" t="s">
        <v>41</v>
      </c>
      <c r="N43" s="121"/>
      <c r="Q43" s="2"/>
    </row>
    <row r="44" spans="1:17" s="1" customFormat="1" x14ac:dyDescent="0.2">
      <c r="A44" s="86" t="s">
        <v>9</v>
      </c>
      <c r="B44" s="129">
        <f>M14</f>
        <v>51</v>
      </c>
      <c r="C44" s="87">
        <f>P14</f>
        <v>92.504132231404967</v>
      </c>
      <c r="D44" s="130">
        <f>M21</f>
        <v>27</v>
      </c>
      <c r="E44" s="87">
        <f>P21</f>
        <v>53.619834710743802</v>
      </c>
      <c r="F44" s="129">
        <f>M29</f>
        <v>30</v>
      </c>
      <c r="G44" s="87">
        <f>P29</f>
        <v>61.355371900826448</v>
      </c>
      <c r="H44" s="129">
        <f>M36</f>
        <v>39</v>
      </c>
      <c r="I44" s="88">
        <f>P36</f>
        <v>75.561983471074385</v>
      </c>
      <c r="J44" s="89">
        <f t="shared" ref="J44:K47" si="4">B44+D44+F44+H44</f>
        <v>147</v>
      </c>
      <c r="K44" s="88">
        <f t="shared" si="4"/>
        <v>283.04132231404958</v>
      </c>
      <c r="N44" s="48"/>
      <c r="Q44" s="2"/>
    </row>
    <row r="45" spans="1:17" x14ac:dyDescent="0.2">
      <c r="A45" s="40" t="s">
        <v>10</v>
      </c>
      <c r="B45" s="131">
        <f>M15</f>
        <v>55</v>
      </c>
      <c r="C45" s="105">
        <f>P15</f>
        <v>68</v>
      </c>
      <c r="D45" s="132">
        <f>M22</f>
        <v>29</v>
      </c>
      <c r="E45" s="105">
        <f>P22</f>
        <v>37</v>
      </c>
      <c r="F45" s="131">
        <f>M30</f>
        <v>18</v>
      </c>
      <c r="G45" s="105">
        <f>P30</f>
        <v>25</v>
      </c>
      <c r="H45" s="131">
        <f>M37</f>
        <v>30</v>
      </c>
      <c r="I45" s="38">
        <f>P37</f>
        <v>34</v>
      </c>
      <c r="J45" s="89">
        <f t="shared" si="4"/>
        <v>132</v>
      </c>
      <c r="K45" s="88">
        <f t="shared" si="4"/>
        <v>164</v>
      </c>
      <c r="N45" s="48"/>
      <c r="O45" s="25"/>
      <c r="P45" s="25"/>
    </row>
    <row r="46" spans="1:17" x14ac:dyDescent="0.2">
      <c r="A46" s="47" t="s">
        <v>12</v>
      </c>
      <c r="B46" s="131">
        <f>M16</f>
        <v>17</v>
      </c>
      <c r="C46" s="105">
        <f>P16</f>
        <v>35.66798418972332</v>
      </c>
      <c r="D46" s="132">
        <f>M23</f>
        <v>22</v>
      </c>
      <c r="E46" s="105">
        <f>P23</f>
        <v>44.217391304347828</v>
      </c>
      <c r="F46" s="131">
        <f>M31</f>
        <v>24</v>
      </c>
      <c r="G46" s="105">
        <f>P31</f>
        <v>50.237154150197625</v>
      </c>
      <c r="H46" s="131">
        <f>M38</f>
        <v>14</v>
      </c>
      <c r="I46" s="38">
        <f>P38</f>
        <v>31.138339920948617</v>
      </c>
      <c r="J46" s="89">
        <f t="shared" si="4"/>
        <v>77</v>
      </c>
      <c r="K46" s="88">
        <f t="shared" si="4"/>
        <v>161.2608695652174</v>
      </c>
      <c r="N46" s="48"/>
      <c r="O46" s="25"/>
      <c r="P46" s="25"/>
    </row>
    <row r="47" spans="1:17" ht="13.5" thickBot="1" x14ac:dyDescent="0.25">
      <c r="A47" s="44" t="s">
        <v>15</v>
      </c>
      <c r="B47" s="133">
        <f>M17</f>
        <v>11</v>
      </c>
      <c r="C47" s="45">
        <f>P17</f>
        <v>41.5</v>
      </c>
      <c r="D47" s="134">
        <f>M24</f>
        <v>27</v>
      </c>
      <c r="E47" s="45">
        <f>P24</f>
        <v>85.5</v>
      </c>
      <c r="F47" s="133">
        <f>M32</f>
        <v>9</v>
      </c>
      <c r="G47" s="45">
        <f>P32</f>
        <v>33.5</v>
      </c>
      <c r="H47" s="133">
        <f>M39</f>
        <v>40</v>
      </c>
      <c r="I47" s="84">
        <f>P39</f>
        <v>120</v>
      </c>
      <c r="J47" s="85">
        <f t="shared" si="4"/>
        <v>87</v>
      </c>
      <c r="K47" s="84">
        <f t="shared" si="4"/>
        <v>280.5</v>
      </c>
      <c r="N47" s="48"/>
      <c r="O47" s="25"/>
      <c r="P47" s="25"/>
    </row>
    <row r="48" spans="1:17" ht="13.5" thickBot="1" x14ac:dyDescent="0.25">
      <c r="A48" s="81" t="s">
        <v>23</v>
      </c>
      <c r="B48" s="82">
        <f t="shared" ref="B48:J48" si="5">SUM(B44:B47)</f>
        <v>134</v>
      </c>
      <c r="C48" s="90">
        <f t="shared" si="5"/>
        <v>237.67211642112829</v>
      </c>
      <c r="D48" s="83">
        <f t="shared" si="5"/>
        <v>105</v>
      </c>
      <c r="E48" s="90">
        <f t="shared" si="5"/>
        <v>220.33722601509163</v>
      </c>
      <c r="F48" s="83">
        <f t="shared" si="5"/>
        <v>81</v>
      </c>
      <c r="G48" s="90">
        <f t="shared" si="5"/>
        <v>170.09252605102407</v>
      </c>
      <c r="H48" s="83">
        <f t="shared" si="5"/>
        <v>123</v>
      </c>
      <c r="I48" s="90">
        <f t="shared" si="5"/>
        <v>260.70032339202299</v>
      </c>
      <c r="J48" s="83">
        <f t="shared" si="5"/>
        <v>443</v>
      </c>
      <c r="K48" s="90">
        <f>C48+E48+G48+I48</f>
        <v>888.80219187926696</v>
      </c>
      <c r="N48" s="135"/>
      <c r="O48" s="25"/>
      <c r="P48" s="25"/>
    </row>
    <row r="49" spans="1:6" ht="13.5" thickTop="1" x14ac:dyDescent="0.2"/>
    <row r="50" spans="1:6" ht="15" x14ac:dyDescent="0.25">
      <c r="A50" s="27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6"/>
      <c r="D53" s="1"/>
      <c r="E53" s="1"/>
      <c r="F53" s="1"/>
    </row>
  </sheetData>
  <mergeCells count="29">
    <mergeCell ref="M27:P27"/>
    <mergeCell ref="K19:L19"/>
    <mergeCell ref="M19:P19"/>
    <mergeCell ref="J42:K42"/>
    <mergeCell ref="B42:C42"/>
    <mergeCell ref="D42:E42"/>
    <mergeCell ref="F42:G42"/>
    <mergeCell ref="M34:P34"/>
    <mergeCell ref="G27:H27"/>
    <mergeCell ref="H42:I42"/>
    <mergeCell ref="K34:L34"/>
    <mergeCell ref="E27:F27"/>
    <mergeCell ref="E19:F19"/>
    <mergeCell ref="G19:H19"/>
    <mergeCell ref="C27:D27"/>
    <mergeCell ref="I19:J19"/>
    <mergeCell ref="I27:J27"/>
    <mergeCell ref="K27:L27"/>
    <mergeCell ref="C19:D19"/>
    <mergeCell ref="C34:D34"/>
    <mergeCell ref="E34:F34"/>
    <mergeCell ref="G34:H34"/>
    <mergeCell ref="I34:J34"/>
    <mergeCell ref="M12:P12"/>
    <mergeCell ref="C12:D12"/>
    <mergeCell ref="E12:F12"/>
    <mergeCell ref="G12:H12"/>
    <mergeCell ref="I12:J12"/>
    <mergeCell ref="K12:L12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8" sqref="M8"/>
    </sheetView>
  </sheetViews>
  <sheetFormatPr baseColWidth="10" defaultColWidth="9.140625" defaultRowHeight="12.75" x14ac:dyDescent="0.2"/>
  <cols>
    <col min="1" max="1" width="19.140625" customWidth="1"/>
    <col min="2" max="2" width="17.7109375" customWidth="1"/>
    <col min="3" max="3" width="7.28515625" customWidth="1"/>
    <col min="4" max="4" width="6.7109375" bestFit="1" customWidth="1"/>
    <col min="5" max="5" width="8" bestFit="1" customWidth="1"/>
    <col min="6" max="6" width="6.7109375" bestFit="1" customWidth="1"/>
    <col min="7" max="7" width="8" bestFit="1" customWidth="1"/>
    <col min="8" max="8" width="6.7109375" bestFit="1" customWidth="1"/>
    <col min="9" max="9" width="8" bestFit="1" customWidth="1"/>
    <col min="10" max="10" width="6.7109375" bestFit="1" customWidth="1"/>
    <col min="11" max="11" width="8" bestFit="1" customWidth="1"/>
    <col min="12" max="12" width="6.7109375" bestFit="1" customWidth="1"/>
    <col min="13" max="13" width="8.42578125" customWidth="1"/>
    <col min="14" max="14" width="7" bestFit="1" customWidth="1"/>
    <col min="15" max="15" width="13.42578125" bestFit="1" customWidth="1"/>
    <col min="16" max="256" width="11.42578125" customWidth="1"/>
  </cols>
  <sheetData>
    <row r="1" spans="1:15" ht="25.5" x14ac:dyDescent="0.3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5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6.25" x14ac:dyDescent="0.4">
      <c r="A3" s="10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6.25" x14ac:dyDescent="0.4">
      <c r="A4" s="10" t="s">
        <v>43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6.25" x14ac:dyDescent="0.4">
      <c r="A5" s="10" t="s">
        <v>9</v>
      </c>
      <c r="B5" s="10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6.25" x14ac:dyDescent="0.4">
      <c r="A6" s="10" t="s">
        <v>10</v>
      </c>
      <c r="B6" s="10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4">
      <c r="A7" s="10" t="s">
        <v>11</v>
      </c>
      <c r="B7" s="10">
        <v>30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6.25" x14ac:dyDescent="0.4">
      <c r="A8" s="10" t="s">
        <v>14</v>
      </c>
      <c r="B8" s="10">
        <v>42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25" x14ac:dyDescent="0.4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7" thickBot="1" x14ac:dyDescent="0.45">
      <c r="A10" s="11" t="s">
        <v>16</v>
      </c>
      <c r="C10" s="11" t="s">
        <v>44</v>
      </c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0"/>
    </row>
    <row r="11" spans="1:15" ht="26.25" x14ac:dyDescent="0.4">
      <c r="A11" s="12"/>
      <c r="B11" s="124" t="s">
        <v>17</v>
      </c>
      <c r="C11" s="154" t="s">
        <v>45</v>
      </c>
      <c r="D11" s="155"/>
      <c r="E11" s="156" t="s">
        <v>46</v>
      </c>
      <c r="F11" s="157"/>
      <c r="G11" s="154" t="s">
        <v>19</v>
      </c>
      <c r="H11" s="155"/>
      <c r="I11" s="156" t="s">
        <v>21</v>
      </c>
      <c r="J11" s="157"/>
      <c r="K11" s="154" t="s">
        <v>22</v>
      </c>
      <c r="L11" s="157"/>
      <c r="M11" s="151" t="s">
        <v>23</v>
      </c>
      <c r="N11" s="152"/>
      <c r="O11" s="153"/>
    </row>
    <row r="12" spans="1:15" ht="26.25" x14ac:dyDescent="0.4">
      <c r="A12" s="13"/>
      <c r="B12" s="13" t="s">
        <v>24</v>
      </c>
      <c r="C12" s="14" t="s">
        <v>24</v>
      </c>
      <c r="D12" s="15" t="s">
        <v>25</v>
      </c>
      <c r="E12" s="13" t="s">
        <v>24</v>
      </c>
      <c r="F12" s="16" t="s">
        <v>25</v>
      </c>
      <c r="G12" s="14" t="s">
        <v>24</v>
      </c>
      <c r="H12" s="15" t="s">
        <v>25</v>
      </c>
      <c r="I12" s="13" t="s">
        <v>24</v>
      </c>
      <c r="J12" s="16" t="s">
        <v>25</v>
      </c>
      <c r="K12" s="14" t="s">
        <v>24</v>
      </c>
      <c r="L12" s="16" t="s">
        <v>25</v>
      </c>
      <c r="M12" s="13" t="s">
        <v>47</v>
      </c>
      <c r="N12" s="17" t="s">
        <v>27</v>
      </c>
      <c r="O12" s="16" t="s">
        <v>28</v>
      </c>
    </row>
    <row r="13" spans="1:15" ht="26.25" x14ac:dyDescent="0.4">
      <c r="A13" s="13" t="s">
        <v>9</v>
      </c>
      <c r="B13" s="13"/>
      <c r="C13" s="16"/>
      <c r="D13" s="15"/>
      <c r="E13" s="13"/>
      <c r="F13" s="16"/>
      <c r="G13" s="14"/>
      <c r="H13" s="15"/>
      <c r="I13" s="13"/>
      <c r="J13" s="16"/>
      <c r="K13" s="14"/>
      <c r="L13" s="16"/>
      <c r="M13" s="13"/>
      <c r="N13" s="17">
        <f>M13+B5</f>
        <v>28</v>
      </c>
      <c r="O13" s="18"/>
    </row>
    <row r="14" spans="1:15" ht="26.25" x14ac:dyDescent="0.4">
      <c r="A14" s="13" t="s">
        <v>10</v>
      </c>
      <c r="B14" s="13"/>
      <c r="C14" s="16"/>
      <c r="D14" s="15"/>
      <c r="E14" s="13"/>
      <c r="F14" s="16"/>
      <c r="G14" s="14"/>
      <c r="H14" s="15"/>
      <c r="I14" s="13"/>
      <c r="J14" s="16"/>
      <c r="K14" s="14"/>
      <c r="L14" s="16"/>
      <c r="M14" s="13"/>
      <c r="N14" s="17">
        <f>M14+B6</f>
        <v>0</v>
      </c>
      <c r="O14" s="18"/>
    </row>
    <row r="15" spans="1:15" ht="26.25" x14ac:dyDescent="0.4">
      <c r="A15" s="13" t="s">
        <v>11</v>
      </c>
      <c r="B15" s="13"/>
      <c r="C15" s="16"/>
      <c r="D15" s="15"/>
      <c r="E15" s="13"/>
      <c r="F15" s="16"/>
      <c r="G15" s="14"/>
      <c r="H15" s="15"/>
      <c r="I15" s="13"/>
      <c r="J15" s="16"/>
      <c r="K15" s="14"/>
      <c r="L15" s="16"/>
      <c r="M15" s="13"/>
      <c r="N15" s="17">
        <f>M15+B7</f>
        <v>30</v>
      </c>
      <c r="O15" s="18"/>
    </row>
    <row r="16" spans="1:15" ht="27" thickBot="1" x14ac:dyDescent="0.45">
      <c r="A16" s="19" t="s">
        <v>14</v>
      </c>
      <c r="B16" s="19"/>
      <c r="C16" s="20"/>
      <c r="D16" s="21"/>
      <c r="E16" s="19"/>
      <c r="F16" s="20"/>
      <c r="G16" s="22"/>
      <c r="H16" s="21"/>
      <c r="I16" s="19"/>
      <c r="J16" s="20"/>
      <c r="K16" s="22"/>
      <c r="L16" s="20"/>
      <c r="M16" s="19"/>
      <c r="N16" s="23">
        <f>M16+B8</f>
        <v>42</v>
      </c>
      <c r="O16" s="24"/>
    </row>
    <row r="17" spans="1:15" ht="25.5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5.5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5.5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5.5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5.5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5.5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5.5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5.5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5.5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5.5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5.5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5.5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</sheetData>
  <mergeCells count="6">
    <mergeCell ref="M11:O11"/>
    <mergeCell ref="C11:D11"/>
    <mergeCell ref="E11:F11"/>
    <mergeCell ref="G11:H11"/>
    <mergeCell ref="I11:J11"/>
    <mergeCell ref="K11:L11"/>
  </mergeCells>
  <phoneticPr fontId="3" type="noConversion"/>
  <pageMargins left="0.25" right="0.25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3" type="noConversion"/>
  <pageMargins left="0.75" right="0.75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Diagram1</vt:lpstr>
      <vt:lpstr>'Ark1'!Utskriftsområde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Oddvar</dc:creator>
  <cp:lastModifiedBy>Petter</cp:lastModifiedBy>
  <cp:revision/>
  <dcterms:created xsi:type="dcterms:W3CDTF">2008-08-13T16:50:40Z</dcterms:created>
  <dcterms:modified xsi:type="dcterms:W3CDTF">2016-08-31T17:47:12Z</dcterms:modified>
</cp:coreProperties>
</file>